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ample_2.20" sheetId="1" r:id="rId1"/>
    <sheet name="Problem 2.22" sheetId="2" r:id="rId2"/>
  </sheets>
  <definedNames>
    <definedName name="cvel" localSheetId="1">'Problem 2.22'!#REF!</definedName>
    <definedName name="cvel">'Example_2.20'!#REF!</definedName>
    <definedName name="lambda">#REF!</definedName>
  </definedNames>
  <calcPr fullCalcOnLoad="1"/>
</workbook>
</file>

<file path=xl/sharedStrings.xml><?xml version="1.0" encoding="utf-8"?>
<sst xmlns="http://schemas.openxmlformats.org/spreadsheetml/2006/main" count="151" uniqueCount="66">
  <si>
    <t>Parameter</t>
  </si>
  <si>
    <t>Units</t>
  </si>
  <si>
    <t>dB</t>
  </si>
  <si>
    <t>Comments</t>
  </si>
  <si>
    <t>Base station transmitter</t>
  </si>
  <si>
    <t>Transmit frequency</t>
  </si>
  <si>
    <t>Transmit power</t>
  </si>
  <si>
    <t>Transmit Antenna gain</t>
  </si>
  <si>
    <t>Transmit EIRP</t>
  </si>
  <si>
    <t>Losses</t>
  </si>
  <si>
    <t>Range</t>
  </si>
  <si>
    <t>Median path loss</t>
  </si>
  <si>
    <t>Shadowing margin</t>
  </si>
  <si>
    <t>Received Signal</t>
  </si>
  <si>
    <t>Receiver characteristics</t>
  </si>
  <si>
    <t>Required C/N0</t>
  </si>
  <si>
    <t>Boltzmann's constant</t>
  </si>
  <si>
    <t>MHz</t>
  </si>
  <si>
    <t>dBW</t>
  </si>
  <si>
    <t>dBi</t>
  </si>
  <si>
    <t>dBm</t>
  </si>
  <si>
    <t>km</t>
  </si>
  <si>
    <t>dB-Hz</t>
  </si>
  <si>
    <t>dBm-K</t>
  </si>
  <si>
    <t>Margin</t>
  </si>
  <si>
    <t>Value</t>
  </si>
  <si>
    <t>Mobile public safety band</t>
  </si>
  <si>
    <t>Uniform radiation in azimuth</t>
  </si>
  <si>
    <t>Transmit power of 32 W</t>
  </si>
  <si>
    <t>Vertically polarized whip antenna</t>
  </si>
  <si>
    <t>Applicable at edge of coverage</t>
  </si>
  <si>
    <t>Range at edge of coverage</t>
  </si>
  <si>
    <t>Standard deviation of log-normal shadowing</t>
  </si>
  <si>
    <t>For 95% availablilty, 1.65 X sigma</t>
  </si>
  <si>
    <t>From modem specifications</t>
  </si>
  <si>
    <t>1.38065 X 10^(-20) mw/K</t>
  </si>
  <si>
    <t>From receiver specifications</t>
  </si>
  <si>
    <t>EIRP of 50 W, well below limit of 1000 W</t>
  </si>
  <si>
    <t>S=(C/N0)+(NF)+(k*T0), T0=290 K</t>
  </si>
  <si>
    <t>Margin = PR - S</t>
  </si>
  <si>
    <t>P0=(EIRP/(4*pi*R0^2))*A0 in dBm, R0 = 1 meter</t>
  </si>
  <si>
    <t>Wavelength</t>
  </si>
  <si>
    <t>meters</t>
  </si>
  <si>
    <t>lambda = c/frequency</t>
  </si>
  <si>
    <t>Path-loss exponent (Table 2.1)</t>
  </si>
  <si>
    <t>Based on 2.4, Terrestial Propagation Stat. Models</t>
  </si>
  <si>
    <t>P0 = PR at 1 meter range</t>
  </si>
  <si>
    <t>GR = Receive antenna gain</t>
  </si>
  <si>
    <t>NF = Receiver noise figure</t>
  </si>
  <si>
    <t>S = Receiver sensitivity</t>
  </si>
  <si>
    <t>PR = Received signal strength</t>
  </si>
  <si>
    <t>k*T0, T0=290 K</t>
  </si>
  <si>
    <t>About 4 X 10^(-18)</t>
  </si>
  <si>
    <t>From P0 minus losses, plus receiver antenna gain</t>
  </si>
  <si>
    <t>Completes link equation, subtracts required C/N0</t>
  </si>
  <si>
    <t>2.4 X 10 X log(R/R0), R0 = 1 meter = .001 km</t>
  </si>
  <si>
    <t>Log normal shadowing sigma</t>
  </si>
  <si>
    <t>Availability</t>
  </si>
  <si>
    <t>Standard deviation factor</t>
  </si>
  <si>
    <t>Probability of path loss less than margin</t>
  </si>
  <si>
    <t>NORMSINV(availability) = standard deviation factor</t>
  </si>
  <si>
    <t>LP = propagation at availability</t>
  </si>
  <si>
    <t>PR=P0+GR-LP</t>
  </si>
  <si>
    <t>Probability = availability that propagation loss is less</t>
  </si>
  <si>
    <t>Friis equation for R=1 meter, GR=0 dB</t>
  </si>
  <si>
    <t>Exponent is not 3.5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</si>
</sst>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2" sqref="D2"/>
    </sheetView>
  </sheetViews>
  <sheetFormatPr defaultColWidth="9.140625" defaultRowHeight="12.75"/>
  <cols>
    <col min="1" max="1" width="30.28125" style="0" bestFit="1" customWidth="1"/>
    <col min="4" max="4" width="50.00390625" style="0" bestFit="1" customWidth="1"/>
    <col min="5" max="5" width="10.421875" style="0" bestFit="1" customWidth="1"/>
    <col min="6" max="6" width="14.57421875" style="0" bestFit="1" customWidth="1"/>
    <col min="7" max="7" width="12.28125" style="0" bestFit="1" customWidth="1"/>
  </cols>
  <sheetData>
    <row r="1" spans="1:4" ht="13.5" thickBot="1">
      <c r="A1" s="10" t="s">
        <v>0</v>
      </c>
      <c r="B1" s="11" t="s">
        <v>1</v>
      </c>
      <c r="C1" s="11" t="s">
        <v>25</v>
      </c>
      <c r="D1" s="12" t="s">
        <v>3</v>
      </c>
    </row>
    <row r="2" spans="1:4" ht="13.5" thickTop="1">
      <c r="A2" s="13" t="s">
        <v>4</v>
      </c>
      <c r="B2" s="14"/>
      <c r="C2" s="14"/>
      <c r="D2" s="15" t="s">
        <v>64</v>
      </c>
    </row>
    <row r="3" spans="1:4" ht="12.75">
      <c r="A3" s="3" t="s">
        <v>5</v>
      </c>
      <c r="B3" s="1" t="s">
        <v>17</v>
      </c>
      <c r="C3" s="1">
        <v>705</v>
      </c>
      <c r="D3" s="2" t="s">
        <v>26</v>
      </c>
    </row>
    <row r="4" spans="1:4" ht="12.75">
      <c r="A4" s="3" t="s">
        <v>41</v>
      </c>
      <c r="B4" s="1" t="s">
        <v>42</v>
      </c>
      <c r="C4" s="1">
        <f>299.792458/C3</f>
        <v>0.4252375290780142</v>
      </c>
      <c r="D4" s="2" t="s">
        <v>43</v>
      </c>
    </row>
    <row r="5" spans="1:4" ht="12.75">
      <c r="A5" s="3" t="s">
        <v>6</v>
      </c>
      <c r="B5" s="1" t="s">
        <v>18</v>
      </c>
      <c r="C5" s="1">
        <v>15</v>
      </c>
      <c r="D5" s="2" t="s">
        <v>28</v>
      </c>
    </row>
    <row r="6" spans="1:4" ht="12.75">
      <c r="A6" s="3" t="s">
        <v>7</v>
      </c>
      <c r="B6" s="1" t="s">
        <v>19</v>
      </c>
      <c r="C6" s="1">
        <v>2</v>
      </c>
      <c r="D6" s="2" t="s">
        <v>27</v>
      </c>
    </row>
    <row r="7" spans="1:4" ht="12.75">
      <c r="A7" s="3" t="s">
        <v>8</v>
      </c>
      <c r="B7" s="1" t="s">
        <v>18</v>
      </c>
      <c r="C7" s="1">
        <f>C5+C6</f>
        <v>17</v>
      </c>
      <c r="D7" s="2" t="s">
        <v>37</v>
      </c>
    </row>
    <row r="8" spans="1:4" ht="12.75">
      <c r="A8" s="4" t="s">
        <v>46</v>
      </c>
      <c r="B8" s="5" t="s">
        <v>20</v>
      </c>
      <c r="C8" s="5">
        <f>C7-20*LOG(4*PI())+20*LOG(C4)+30</f>
        <v>17.58843443828865</v>
      </c>
      <c r="D8" s="6" t="s">
        <v>40</v>
      </c>
    </row>
    <row r="9" spans="1:4" ht="12.75">
      <c r="A9" s="22"/>
      <c r="B9" s="23"/>
      <c r="C9" s="23"/>
      <c r="D9" s="24"/>
    </row>
    <row r="10" spans="1:4" ht="12.75">
      <c r="A10" s="19" t="s">
        <v>9</v>
      </c>
      <c r="B10" s="20"/>
      <c r="C10" s="20"/>
      <c r="D10" s="21" t="s">
        <v>45</v>
      </c>
    </row>
    <row r="11" spans="1:4" ht="12.75">
      <c r="A11" s="3" t="s">
        <v>44</v>
      </c>
      <c r="B11" s="1"/>
      <c r="C11" s="1">
        <v>2.4</v>
      </c>
      <c r="D11" s="2" t="s">
        <v>30</v>
      </c>
    </row>
    <row r="12" spans="1:4" ht="12.75">
      <c r="A12" s="3" t="s">
        <v>10</v>
      </c>
      <c r="B12" s="1" t="s">
        <v>21</v>
      </c>
      <c r="C12" s="1">
        <v>10</v>
      </c>
      <c r="D12" s="2" t="s">
        <v>31</v>
      </c>
    </row>
    <row r="13" spans="1:4" ht="12.75">
      <c r="A13" s="3" t="s">
        <v>11</v>
      </c>
      <c r="B13" s="1" t="s">
        <v>2</v>
      </c>
      <c r="C13" s="1">
        <f>C11*10*LOG(C12/0.001)</f>
        <v>96</v>
      </c>
      <c r="D13" s="2" t="s">
        <v>55</v>
      </c>
    </row>
    <row r="14" spans="1:4" ht="12.75">
      <c r="A14" s="3" t="s">
        <v>56</v>
      </c>
      <c r="B14" s="1" t="s">
        <v>2</v>
      </c>
      <c r="C14" s="1">
        <v>8</v>
      </c>
      <c r="D14" s="2" t="s">
        <v>32</v>
      </c>
    </row>
    <row r="15" spans="1:4" ht="12.75">
      <c r="A15" s="3" t="s">
        <v>57</v>
      </c>
      <c r="B15" s="1"/>
      <c r="C15" s="1">
        <v>0.95</v>
      </c>
      <c r="D15" s="2" t="s">
        <v>59</v>
      </c>
    </row>
    <row r="16" spans="1:4" ht="12.75">
      <c r="A16" s="3" t="s">
        <v>58</v>
      </c>
      <c r="B16" s="1"/>
      <c r="C16" s="1">
        <f>NORMSINV(C15)</f>
        <v>1.644853475669982</v>
      </c>
      <c r="D16" s="2" t="s">
        <v>60</v>
      </c>
    </row>
    <row r="17" spans="1:4" ht="12.75">
      <c r="A17" s="3" t="s">
        <v>12</v>
      </c>
      <c r="B17" s="1" t="s">
        <v>2</v>
      </c>
      <c r="C17" s="1">
        <f>C16*C14</f>
        <v>13.158827805359856</v>
      </c>
      <c r="D17" s="2" t="s">
        <v>33</v>
      </c>
    </row>
    <row r="18" spans="1:4" ht="12.75">
      <c r="A18" s="4" t="s">
        <v>61</v>
      </c>
      <c r="B18" s="5" t="s">
        <v>2</v>
      </c>
      <c r="C18" s="5">
        <f>NORMINV(C15,C13,C14)</f>
        <v>109.15882780535986</v>
      </c>
      <c r="D18" s="6" t="s">
        <v>63</v>
      </c>
    </row>
    <row r="19" spans="1:4" ht="12.75">
      <c r="A19" s="22"/>
      <c r="B19" s="23"/>
      <c r="C19" s="23"/>
      <c r="D19" s="24"/>
    </row>
    <row r="20" spans="1:4" ht="12.75">
      <c r="A20" s="19" t="s">
        <v>13</v>
      </c>
      <c r="B20" s="20"/>
      <c r="C20" s="20"/>
      <c r="D20" s="21" t="s">
        <v>53</v>
      </c>
    </row>
    <row r="21" spans="1:4" ht="12.75">
      <c r="A21" s="3" t="s">
        <v>47</v>
      </c>
      <c r="B21" s="1" t="s">
        <v>19</v>
      </c>
      <c r="C21" s="1">
        <v>1.5</v>
      </c>
      <c r="D21" s="2" t="s">
        <v>29</v>
      </c>
    </row>
    <row r="22" spans="1:4" ht="12.75">
      <c r="A22" s="4" t="s">
        <v>50</v>
      </c>
      <c r="B22" s="5" t="s">
        <v>20</v>
      </c>
      <c r="C22" s="5">
        <f>C8+C21-C18</f>
        <v>-90.0703933670712</v>
      </c>
      <c r="D22" s="6" t="s">
        <v>62</v>
      </c>
    </row>
    <row r="23" spans="1:4" ht="12.75">
      <c r="A23" s="22"/>
      <c r="B23" s="23"/>
      <c r="C23" s="23"/>
      <c r="D23" s="24"/>
    </row>
    <row r="24" spans="1:4" ht="12.75">
      <c r="A24" s="19" t="s">
        <v>14</v>
      </c>
      <c r="B24" s="20"/>
      <c r="C24" s="20"/>
      <c r="D24" s="21" t="s">
        <v>54</v>
      </c>
    </row>
    <row r="25" spans="1:4" ht="12.75">
      <c r="A25" s="3" t="s">
        <v>15</v>
      </c>
      <c r="B25" s="1" t="s">
        <v>22</v>
      </c>
      <c r="C25" s="1">
        <v>69.8</v>
      </c>
      <c r="D25" s="2" t="s">
        <v>34</v>
      </c>
    </row>
    <row r="26" spans="1:4" ht="12.75">
      <c r="A26" s="3" t="s">
        <v>16</v>
      </c>
      <c r="B26" s="1" t="s">
        <v>23</v>
      </c>
      <c r="C26" s="1">
        <f>10*LOG(1.38065*10^(-20))</f>
        <v>-198.59916402763668</v>
      </c>
      <c r="D26" s="2" t="s">
        <v>35</v>
      </c>
    </row>
    <row r="27" spans="1:4" ht="12.75">
      <c r="A27" s="3" t="s">
        <v>51</v>
      </c>
      <c r="B27" s="1" t="s">
        <v>20</v>
      </c>
      <c r="C27" s="1">
        <f>C26+10*LOG(290)</f>
        <v>-173.97518404864712</v>
      </c>
      <c r="D27" s="2" t="s">
        <v>52</v>
      </c>
    </row>
    <row r="28" spans="1:4" ht="12.75">
      <c r="A28" s="3" t="s">
        <v>48</v>
      </c>
      <c r="B28" s="1" t="s">
        <v>2</v>
      </c>
      <c r="C28" s="1">
        <v>6</v>
      </c>
      <c r="D28" s="2" t="s">
        <v>36</v>
      </c>
    </row>
    <row r="29" spans="1:4" ht="12.75">
      <c r="A29" s="4" t="s">
        <v>49</v>
      </c>
      <c r="B29" s="5" t="s">
        <v>20</v>
      </c>
      <c r="C29" s="5">
        <f>C25+C28+C27</f>
        <v>-98.17518404864713</v>
      </c>
      <c r="D29" s="6" t="s">
        <v>38</v>
      </c>
    </row>
    <row r="30" spans="1:4" ht="12.75">
      <c r="A30" s="18"/>
      <c r="B30" s="16"/>
      <c r="C30" s="16"/>
      <c r="D30" s="17"/>
    </row>
    <row r="31" spans="1:4" ht="13.5" thickBot="1">
      <c r="A31" s="7" t="s">
        <v>24</v>
      </c>
      <c r="B31" s="8" t="s">
        <v>2</v>
      </c>
      <c r="C31" s="8">
        <f>C22-C29</f>
        <v>8.10479068157592</v>
      </c>
      <c r="D31" s="9" t="s">
        <v>39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2" sqref="F12"/>
    </sheetView>
  </sheetViews>
  <sheetFormatPr defaultColWidth="9.140625" defaultRowHeight="12.75"/>
  <cols>
    <col min="1" max="1" width="30.28125" style="0" bestFit="1" customWidth="1"/>
    <col min="4" max="4" width="50.00390625" style="0" bestFit="1" customWidth="1"/>
    <col min="5" max="5" width="10.421875" style="0" bestFit="1" customWidth="1"/>
    <col min="6" max="6" width="14.57421875" style="0" bestFit="1" customWidth="1"/>
    <col min="7" max="7" width="12.28125" style="0" bestFit="1" customWidth="1"/>
  </cols>
  <sheetData>
    <row r="1" spans="1:4" ht="13.5" thickBot="1">
      <c r="A1" s="10" t="s">
        <v>0</v>
      </c>
      <c r="B1" s="11" t="s">
        <v>1</v>
      </c>
      <c r="C1" s="11" t="s">
        <v>25</v>
      </c>
      <c r="D1" s="12" t="s">
        <v>3</v>
      </c>
    </row>
    <row r="2" spans="1:4" ht="13.5" thickTop="1">
      <c r="A2" s="13" t="s">
        <v>4</v>
      </c>
      <c r="B2" s="14"/>
      <c r="C2" s="14"/>
      <c r="D2" s="15" t="s">
        <v>64</v>
      </c>
    </row>
    <row r="3" spans="1:4" ht="12.75">
      <c r="A3" s="3" t="s">
        <v>5</v>
      </c>
      <c r="B3" s="1" t="s">
        <v>17</v>
      </c>
      <c r="C3" s="1">
        <v>705</v>
      </c>
      <c r="D3" s="2" t="s">
        <v>26</v>
      </c>
    </row>
    <row r="4" spans="1:4" ht="12.75">
      <c r="A4" s="3" t="s">
        <v>41</v>
      </c>
      <c r="B4" s="1" t="s">
        <v>42</v>
      </c>
      <c r="C4" s="1">
        <f>299.792458/C3</f>
        <v>0.4252375290780142</v>
      </c>
      <c r="D4" s="2" t="s">
        <v>43</v>
      </c>
    </row>
    <row r="5" spans="1:4" ht="12.75">
      <c r="A5" s="3" t="s">
        <v>6</v>
      </c>
      <c r="B5" s="1" t="s">
        <v>18</v>
      </c>
      <c r="C5" s="1">
        <v>15</v>
      </c>
      <c r="D5" s="2" t="s">
        <v>28</v>
      </c>
    </row>
    <row r="6" spans="1:4" ht="12.75">
      <c r="A6" s="3" t="s">
        <v>7</v>
      </c>
      <c r="B6" s="1" t="s">
        <v>19</v>
      </c>
      <c r="C6" s="1">
        <v>2</v>
      </c>
      <c r="D6" s="2" t="s">
        <v>27</v>
      </c>
    </row>
    <row r="7" spans="1:4" ht="12.75">
      <c r="A7" s="3" t="s">
        <v>8</v>
      </c>
      <c r="B7" s="1" t="s">
        <v>18</v>
      </c>
      <c r="C7" s="1">
        <f>C5+C6</f>
        <v>17</v>
      </c>
      <c r="D7" s="2" t="s">
        <v>37</v>
      </c>
    </row>
    <row r="8" spans="1:4" ht="12.75">
      <c r="A8" s="4" t="s">
        <v>46</v>
      </c>
      <c r="B8" s="5" t="s">
        <v>20</v>
      </c>
      <c r="C8" s="5">
        <f>C7-20*LOG(4*PI())+20*LOG(C4)+30</f>
        <v>17.58843443828865</v>
      </c>
      <c r="D8" s="6" t="s">
        <v>40</v>
      </c>
    </row>
    <row r="9" spans="1:4" ht="12.75">
      <c r="A9" s="22"/>
      <c r="B9" s="23"/>
      <c r="C9" s="23"/>
      <c r="D9" s="24"/>
    </row>
    <row r="10" spans="1:4" ht="12.75">
      <c r="A10" s="19" t="s">
        <v>9</v>
      </c>
      <c r="B10" s="20"/>
      <c r="C10" s="20"/>
      <c r="D10" s="21" t="s">
        <v>45</v>
      </c>
    </row>
    <row r="11" spans="1:6" ht="12.75">
      <c r="A11" s="3" t="s">
        <v>44</v>
      </c>
      <c r="B11" s="1"/>
      <c r="C11" s="1">
        <v>3</v>
      </c>
      <c r="D11" s="2" t="s">
        <v>30</v>
      </c>
      <c r="F11" t="s">
        <v>65</v>
      </c>
    </row>
    <row r="12" spans="1:4" ht="12.75">
      <c r="A12" s="3" t="s">
        <v>10</v>
      </c>
      <c r="B12" s="1" t="s">
        <v>21</v>
      </c>
      <c r="C12" s="1">
        <v>2</v>
      </c>
      <c r="D12" s="2" t="s">
        <v>31</v>
      </c>
    </row>
    <row r="13" spans="1:4" ht="12.75">
      <c r="A13" s="3" t="s">
        <v>11</v>
      </c>
      <c r="B13" s="1" t="s">
        <v>2</v>
      </c>
      <c r="C13" s="1">
        <f>C11*10*LOG(C12/0.001)</f>
        <v>99.03089986991944</v>
      </c>
      <c r="D13" s="2" t="s">
        <v>55</v>
      </c>
    </row>
    <row r="14" spans="1:4" ht="12.75">
      <c r="A14" s="3" t="s">
        <v>56</v>
      </c>
      <c r="B14" s="1" t="s">
        <v>2</v>
      </c>
      <c r="C14" s="1">
        <v>10</v>
      </c>
      <c r="D14" s="2" t="s">
        <v>32</v>
      </c>
    </row>
    <row r="15" spans="1:4" ht="12.75">
      <c r="A15" s="3" t="s">
        <v>57</v>
      </c>
      <c r="B15" s="1"/>
      <c r="C15" s="1">
        <v>0.75</v>
      </c>
      <c r="D15" s="2" t="s">
        <v>59</v>
      </c>
    </row>
    <row r="16" spans="1:4" ht="12.75">
      <c r="A16" s="3" t="s">
        <v>58</v>
      </c>
      <c r="B16" s="1"/>
      <c r="C16" s="1">
        <f>NORMSINV(C15)</f>
        <v>0.6744895256679873</v>
      </c>
      <c r="D16" s="2" t="s">
        <v>60</v>
      </c>
    </row>
    <row r="17" spans="1:4" ht="12.75">
      <c r="A17" s="3" t="s">
        <v>12</v>
      </c>
      <c r="B17" s="1" t="s">
        <v>2</v>
      </c>
      <c r="C17" s="1">
        <f>C16*C14</f>
        <v>6.7448952566798726</v>
      </c>
      <c r="D17" s="2" t="s">
        <v>33</v>
      </c>
    </row>
    <row r="18" spans="1:4" ht="12.75">
      <c r="A18" s="4" t="s">
        <v>61</v>
      </c>
      <c r="B18" s="5" t="s">
        <v>2</v>
      </c>
      <c r="C18" s="5">
        <f>NORMINV(C15,C13,C14)</f>
        <v>105.7757951265993</v>
      </c>
      <c r="D18" s="6" t="s">
        <v>63</v>
      </c>
    </row>
    <row r="19" spans="1:4" ht="12.75">
      <c r="A19" s="22"/>
      <c r="B19" s="23"/>
      <c r="C19" s="23"/>
      <c r="D19" s="24"/>
    </row>
    <row r="20" spans="1:4" ht="12.75">
      <c r="A20" s="19" t="s">
        <v>13</v>
      </c>
      <c r="B20" s="20"/>
      <c r="C20" s="20"/>
      <c r="D20" s="21" t="s">
        <v>53</v>
      </c>
    </row>
    <row r="21" spans="1:4" ht="12.75">
      <c r="A21" s="3" t="s">
        <v>47</v>
      </c>
      <c r="B21" s="1" t="s">
        <v>19</v>
      </c>
      <c r="C21" s="1">
        <v>1.5</v>
      </c>
      <c r="D21" s="2" t="s">
        <v>29</v>
      </c>
    </row>
    <row r="22" spans="1:4" ht="12.75">
      <c r="A22" s="4" t="s">
        <v>50</v>
      </c>
      <c r="B22" s="5" t="s">
        <v>20</v>
      </c>
      <c r="C22" s="5">
        <f>C8+C21-C18</f>
        <v>-86.68736068831066</v>
      </c>
      <c r="D22" s="6" t="s">
        <v>62</v>
      </c>
    </row>
    <row r="23" spans="1:4" ht="12.75">
      <c r="A23" s="22"/>
      <c r="B23" s="23"/>
      <c r="C23" s="23"/>
      <c r="D23" s="24"/>
    </row>
    <row r="24" spans="1:4" ht="12.75">
      <c r="A24" s="19" t="s">
        <v>14</v>
      </c>
      <c r="B24" s="20"/>
      <c r="C24" s="20"/>
      <c r="D24" s="21" t="s">
        <v>54</v>
      </c>
    </row>
    <row r="25" spans="1:4" ht="12.75">
      <c r="A25" s="3" t="s">
        <v>15</v>
      </c>
      <c r="B25" s="1" t="s">
        <v>22</v>
      </c>
      <c r="C25" s="1">
        <v>69.8</v>
      </c>
      <c r="D25" s="2" t="s">
        <v>34</v>
      </c>
    </row>
    <row r="26" spans="1:4" ht="12.75">
      <c r="A26" s="3" t="s">
        <v>16</v>
      </c>
      <c r="B26" s="1" t="s">
        <v>23</v>
      </c>
      <c r="C26" s="1">
        <f>10*LOG(1.38065*10^(-20))</f>
        <v>-198.59916402763668</v>
      </c>
      <c r="D26" s="2" t="s">
        <v>35</v>
      </c>
    </row>
    <row r="27" spans="1:4" ht="12.75">
      <c r="A27" s="3" t="s">
        <v>51</v>
      </c>
      <c r="B27" s="1" t="s">
        <v>20</v>
      </c>
      <c r="C27" s="1">
        <f>C26+10*LOG(290)</f>
        <v>-173.97518404864712</v>
      </c>
      <c r="D27" s="2" t="s">
        <v>52</v>
      </c>
    </row>
    <row r="28" spans="1:4" ht="12.75">
      <c r="A28" s="3" t="s">
        <v>48</v>
      </c>
      <c r="B28" s="1" t="s">
        <v>2</v>
      </c>
      <c r="C28" s="1">
        <v>6</v>
      </c>
      <c r="D28" s="2" t="s">
        <v>36</v>
      </c>
    </row>
    <row r="29" spans="1:4" ht="12.75">
      <c r="A29" s="4" t="s">
        <v>49</v>
      </c>
      <c r="B29" s="5" t="s">
        <v>20</v>
      </c>
      <c r="C29" s="5">
        <f>C25+C28+C27</f>
        <v>-98.17518404864713</v>
      </c>
      <c r="D29" s="6" t="s">
        <v>38</v>
      </c>
    </row>
    <row r="30" spans="1:4" ht="12.75">
      <c r="A30" s="18"/>
      <c r="B30" s="16"/>
      <c r="C30" s="16"/>
      <c r="D30" s="17"/>
    </row>
    <row r="31" spans="1:4" ht="13.5" thickBot="1">
      <c r="A31" s="7" t="s">
        <v>24</v>
      </c>
      <c r="B31" s="8" t="s">
        <v>2</v>
      </c>
      <c r="C31" s="8">
        <f>C22-C29</f>
        <v>11.487823360336463</v>
      </c>
      <c r="D31" s="9" t="s">
        <v>39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K Beard</cp:lastModifiedBy>
  <dcterms:created xsi:type="dcterms:W3CDTF">1996-10-14T23:33:28Z</dcterms:created>
  <dcterms:modified xsi:type="dcterms:W3CDTF">2005-01-30T12:04:13Z</dcterms:modified>
  <cp:category/>
  <cp:version/>
  <cp:contentType/>
  <cp:contentStatus/>
</cp:coreProperties>
</file>